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60" windowHeight="7380"/>
  </bookViews>
  <sheets>
    <sheet name="demand" sheetId="3" r:id="rId1"/>
  </sheets>
  <definedNames>
    <definedName name="_xlnm.Print_Area" localSheetId="0">demand!$B$2:$O$35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3" l="1"/>
  <c r="F10" i="3"/>
  <c r="J14" i="3"/>
  <c r="G14" i="3"/>
  <c r="G12" i="3"/>
  <c r="J8" i="3"/>
  <c r="G8" i="3" l="1"/>
  <c r="G6" i="3"/>
  <c r="F12" i="3" l="1"/>
  <c r="Q10" i="3" l="1"/>
  <c r="Q8" i="3"/>
  <c r="Q6" i="3"/>
  <c r="L12" i="3" s="1"/>
  <c r="I14" i="3" s="1"/>
  <c r="L6" i="3" l="1"/>
  <c r="C18" i="3"/>
  <c r="I8" i="3" l="1"/>
  <c r="Y51" i="3"/>
  <c r="Y49" i="3"/>
  <c r="Y50" i="3"/>
  <c r="Y48" i="3"/>
  <c r="Y54" i="3" l="1"/>
  <c r="S11" i="3"/>
  <c r="S12" i="3"/>
  <c r="S13" i="3"/>
  <c r="S15" i="3"/>
  <c r="R11" i="3"/>
  <c r="R13" i="3"/>
  <c r="R14" i="3"/>
  <c r="R15" i="3"/>
  <c r="Q11" i="3"/>
  <c r="Q12" i="3"/>
  <c r="Q13" i="3"/>
  <c r="Q14" i="3"/>
  <c r="Q15" i="3"/>
  <c r="L8" i="3" l="1"/>
  <c r="L14" i="3"/>
  <c r="S14" i="3" s="1"/>
</calcChain>
</file>

<file path=xl/sharedStrings.xml><?xml version="1.0" encoding="utf-8"?>
<sst xmlns="http://schemas.openxmlformats.org/spreadsheetml/2006/main" count="23" uniqueCount="21">
  <si>
    <t>Thin Film</t>
  </si>
  <si>
    <t>BIPV</t>
  </si>
  <si>
    <t>Select Panel Type</t>
  </si>
  <si>
    <r>
      <rPr>
        <b/>
        <sz val="12"/>
        <color theme="1"/>
        <rFont val="Calibri"/>
        <family val="2"/>
        <scheme val="minor"/>
      </rPr>
      <t>Declaration:</t>
    </r>
    <r>
      <rPr>
        <sz val="12"/>
        <color theme="1"/>
        <rFont val="Calibri"/>
        <family val="2"/>
        <scheme val="minor"/>
      </rPr>
      <t xml:space="preserve"> I confirm that the information given in this form is true, complete and accurate. In case any of the above information is found to be false or untrue, I am aware that I may be held liable for it.</t>
    </r>
  </si>
  <si>
    <t>Signature</t>
  </si>
  <si>
    <t>Stamp</t>
  </si>
  <si>
    <t>Monocrystalline-60 cells-1.65m2</t>
  </si>
  <si>
    <t>Monocrystalline-72 cells-1.98m2</t>
  </si>
  <si>
    <t>Polycrystalline-60 cells-1.65m2</t>
  </si>
  <si>
    <t>Polycrystalline-72 cells-1.98m2</t>
  </si>
  <si>
    <t>Total Connected Load</t>
  </si>
  <si>
    <t>Outdoor AC units (e.g. Chillers, Condensors, Cooling Tower …)</t>
  </si>
  <si>
    <t>Chilled Water Pumps</t>
  </si>
  <si>
    <t>Fire Fighting System</t>
  </si>
  <si>
    <t>Lighting Load of Common Areas</t>
  </si>
  <si>
    <t>ON SITE RENEWABLE ENERGY – ELECTRICAL POWER GENERATION</t>
  </si>
  <si>
    <t>Total Estimated Connected Load kW</t>
  </si>
  <si>
    <r>
      <t>kW</t>
    </r>
    <r>
      <rPr>
        <vertAlign val="subscript"/>
        <sz val="16"/>
        <color theme="1"/>
        <rFont val="Calibri"/>
        <family val="2"/>
        <scheme val="minor"/>
      </rPr>
      <t>p</t>
    </r>
  </si>
  <si>
    <t>Solar Panel Type:</t>
  </si>
  <si>
    <r>
      <rPr>
        <b/>
        <sz val="16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</si>
  <si>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Consultant / Applicant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</si>
</sst>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0" fillId="0" borderId="14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4" xfId="0" applyFill="1" applyBorder="1" applyProtection="1">
      <protection hidden="1"/>
    </xf>
    <xf numFmtId="0" fontId="1" fillId="0" borderId="5" xfId="0" applyFont="1" applyFill="1" applyBorder="1" applyAlignment="1" applyProtection="1">
      <alignment horizontal="center" vertical="center" wrapText="1" shrinkToFit="1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0" fillId="2" borderId="8" xfId="0" applyFill="1" applyBorder="1" applyAlignment="1" applyProtection="1">
      <alignment vertical="center" wrapText="1"/>
      <protection hidden="1"/>
    </xf>
    <xf numFmtId="0" fontId="0" fillId="2" borderId="7" xfId="0" applyFill="1" applyBorder="1" applyAlignment="1" applyProtection="1">
      <alignment vertical="center" wrapText="1"/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11" xfId="0" applyBorder="1" applyProtection="1"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8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Protection="1"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" fillId="0" borderId="0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Fill="1" applyBorder="1" applyAlignment="1" applyProtection="1">
      <alignment horizontal="center" vertical="center" wrapText="1" shrinkToFit="1"/>
      <protection hidden="1"/>
    </xf>
    <xf numFmtId="164" fontId="0" fillId="0" borderId="0" xfId="0" applyNumberFormat="1" applyFill="1" applyBorder="1" applyAlignment="1" applyProtection="1">
      <alignment horizontal="center" vertical="center" wrapText="1"/>
      <protection locked="0"/>
    </xf>
    <xf numFmtId="9" fontId="0" fillId="0" borderId="0" xfId="0" applyNumberFormat="1" applyFill="1" applyBorder="1" applyAlignment="1" applyProtection="1">
      <alignment horizontal="center" vertical="center"/>
      <protection hidden="1"/>
    </xf>
    <xf numFmtId="9" fontId="4" fillId="0" borderId="14" xfId="0" applyNumberFormat="1" applyFont="1" applyFill="1" applyBorder="1" applyAlignment="1" applyProtection="1">
      <alignment horizontal="center" vertical="center"/>
      <protection hidden="1"/>
    </xf>
    <xf numFmtId="16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 shrinkToFit="1"/>
      <protection hidden="1"/>
    </xf>
    <xf numFmtId="164" fontId="0" fillId="5" borderId="4" xfId="0" applyNumberFormat="1" applyFill="1" applyBorder="1" applyAlignment="1" applyProtection="1">
      <alignment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 shrinkToFit="1"/>
      <protection hidden="1"/>
    </xf>
    <xf numFmtId="164" fontId="0" fillId="5" borderId="1" xfId="0" applyNumberForma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hidden="1"/>
    </xf>
    <xf numFmtId="164" fontId="9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vertical="center"/>
      <protection hidden="1"/>
    </xf>
    <xf numFmtId="0" fontId="5" fillId="0" borderId="14" xfId="0" applyFont="1" applyFill="1" applyBorder="1" applyAlignment="1" applyProtection="1">
      <alignment vertical="center"/>
      <protection hidden="1"/>
    </xf>
    <xf numFmtId="0" fontId="0" fillId="0" borderId="14" xfId="0" applyFill="1" applyBorder="1" applyAlignment="1" applyProtection="1">
      <alignment vertical="center" wrapText="1"/>
      <protection locked="0"/>
    </xf>
    <xf numFmtId="164" fontId="0" fillId="0" borderId="0" xfId="0" applyNumberFormat="1" applyProtection="1">
      <protection hidden="1"/>
    </xf>
    <xf numFmtId="1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Fill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hidden="1"/>
    </xf>
    <xf numFmtId="0" fontId="1" fillId="0" borderId="1" xfId="0" applyFont="1" applyFill="1" applyBorder="1" applyAlignment="1" applyProtection="1">
      <alignment horizontal="center" vertical="center" wrapText="1" shrinkToFit="1"/>
      <protection hidden="1"/>
    </xf>
    <xf numFmtId="164" fontId="0" fillId="0" borderId="0" xfId="0" applyNumberForma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Border="1" applyAlignment="1" applyProtection="1">
      <alignment horizontal="right"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horizontal="center" vertical="center" wrapText="1"/>
      <protection hidden="1"/>
    </xf>
    <xf numFmtId="164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0" xfId="0" applyFont="1" applyFill="1" applyBorder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7" dropStyle="combo" dx="22" fmlaLink="$W$47" fmlaRange="$S$47:$S$53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2</xdr:row>
      <xdr:rowOff>612915</xdr:rowOff>
    </xdr:from>
    <xdr:to>
      <xdr:col>2</xdr:col>
      <xdr:colOff>1793327</xdr:colOff>
      <xdr:row>3</xdr:row>
      <xdr:rowOff>837288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0437"/>
        <a:stretch/>
      </xdr:blipFill>
      <xdr:spPr>
        <a:xfrm>
          <a:off x="699150" y="853111"/>
          <a:ext cx="1748503" cy="10691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1143000</xdr:colOff>
          <xdr:row>15</xdr:row>
          <xdr:rowOff>133350</xdr:rowOff>
        </xdr:from>
        <xdr:to>
          <xdr:col>3</xdr:col>
          <xdr:colOff>1123950</xdr:colOff>
          <xdr:row>15</xdr:row>
          <xdr:rowOff>371475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xmlns="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202193</xdr:colOff>
      <xdr:row>2</xdr:row>
      <xdr:rowOff>41415</xdr:rowOff>
    </xdr:from>
    <xdr:to>
      <xdr:col>2</xdr:col>
      <xdr:colOff>1581977</xdr:colOff>
      <xdr:row>2</xdr:row>
      <xdr:rowOff>533123</xdr:rowOff>
    </xdr:to>
    <xdr:pic>
      <xdr:nvPicPr>
        <xdr:cNvPr id="5" name="Picture 4" descr="D:\Users\anbaker\AppData\Local\Microsoft\Windows\INetCache\Content.Outlook\KLMLW536\DGOV_LOGO (002)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519" y="281611"/>
          <a:ext cx="1379784" cy="4917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177975</xdr:colOff>
      <xdr:row>1</xdr:row>
      <xdr:rowOff>16567</xdr:rowOff>
    </xdr:from>
    <xdr:to>
      <xdr:col>25</xdr:col>
      <xdr:colOff>11594</xdr:colOff>
      <xdr:row>2</xdr:row>
      <xdr:rowOff>513523</xdr:rowOff>
    </xdr:to>
    <xdr:pic>
      <xdr:nvPicPr>
        <xdr:cNvPr id="6" name="Picture 5" descr="D:\Users\anbaker\AppData\Local\Microsoft\Windows\INetCache\Content.Outlook\KLMLW536\DM_LOGO (002).TIF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866" y="207067"/>
          <a:ext cx="1374185" cy="5466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224119</xdr:colOff>
      <xdr:row>2</xdr:row>
      <xdr:rowOff>551934</xdr:rowOff>
    </xdr:from>
    <xdr:to>
      <xdr:col>13</xdr:col>
      <xdr:colOff>11207</xdr:colOff>
      <xdr:row>3</xdr:row>
      <xdr:rowOff>694763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266" y="787258"/>
          <a:ext cx="1030941" cy="99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Y70"/>
  <sheetViews>
    <sheetView showGridLines="0" showZeros="0" tabSelected="1" view="pageBreakPreview" zoomScale="85" zoomScaleNormal="85" zoomScaleSheetLayoutView="85" workbookViewId="0">
      <selection activeCell="AA6" sqref="AA6"/>
    </sheetView>
  </sheetViews>
  <sheetFormatPr defaultColWidth="9" defaultRowHeight="15" x14ac:dyDescent="0.25"/>
  <cols>
    <col min="1" max="1" width="9" style="2"/>
    <col min="2" max="2" width="0.85546875" style="2" customWidth="1"/>
    <col min="3" max="3" width="27.42578125" style="23" customWidth="1"/>
    <col min="4" max="4" width="16" style="24" customWidth="1"/>
    <col min="5" max="5" width="1" style="25" customWidth="1"/>
    <col min="6" max="6" width="12.42578125" style="24" customWidth="1"/>
    <col min="7" max="7" width="16.42578125" style="24" customWidth="1"/>
    <col min="8" max="8" width="5.7109375" style="24" customWidth="1"/>
    <col min="9" max="9" width="9.42578125" style="24" customWidth="1"/>
    <col min="10" max="10" width="8.28515625" style="24" customWidth="1"/>
    <col min="11" max="11" width="12" style="25" customWidth="1"/>
    <col min="12" max="12" width="12.140625" style="24" customWidth="1"/>
    <col min="13" max="13" width="6.5703125" style="24" customWidth="1"/>
    <col min="14" max="14" width="2.28515625" style="24" customWidth="1"/>
    <col min="15" max="15" width="2.140625" style="25" customWidth="1"/>
    <col min="16" max="25" width="14" style="2" hidden="1" customWidth="1"/>
    <col min="26" max="29" width="14" style="2" customWidth="1"/>
    <col min="30" max="16384" width="9" style="2"/>
  </cols>
  <sheetData>
    <row r="2" spans="2:19" ht="3.95" customHeight="1" x14ac:dyDescent="0.25">
      <c r="B2" s="3"/>
      <c r="C2" s="4"/>
      <c r="D2" s="5"/>
      <c r="E2" s="6"/>
      <c r="F2" s="5"/>
      <c r="G2" s="5"/>
      <c r="H2" s="5"/>
      <c r="I2" s="5"/>
      <c r="J2" s="5"/>
      <c r="K2" s="6"/>
      <c r="L2" s="5"/>
      <c r="M2" s="5"/>
      <c r="N2" s="5"/>
      <c r="O2" s="6"/>
      <c r="P2" s="1"/>
    </row>
    <row r="3" spans="2:19" ht="66.75" customHeight="1" x14ac:dyDescent="0.25">
      <c r="B3" s="3"/>
      <c r="C3" s="54"/>
      <c r="D3" s="59" t="s">
        <v>15</v>
      </c>
      <c r="E3" s="60"/>
      <c r="F3" s="60"/>
      <c r="G3" s="60"/>
      <c r="H3" s="60"/>
      <c r="I3" s="60"/>
      <c r="J3" s="60"/>
      <c r="K3" s="60"/>
      <c r="L3" s="53"/>
      <c r="M3" s="53"/>
      <c r="N3" s="53"/>
      <c r="O3" s="53"/>
      <c r="P3" s="1"/>
    </row>
    <row r="4" spans="2:19" ht="66.75" customHeight="1" x14ac:dyDescent="0.25">
      <c r="B4" s="3"/>
      <c r="C4" s="54"/>
      <c r="D4" s="40" t="s">
        <v>16</v>
      </c>
      <c r="E4" s="34"/>
      <c r="F4" s="34"/>
      <c r="G4" s="34"/>
      <c r="H4" s="34"/>
      <c r="I4" s="34"/>
      <c r="J4" s="34"/>
      <c r="K4" s="34"/>
      <c r="L4" s="34"/>
      <c r="M4" s="34"/>
      <c r="N4" s="44"/>
      <c r="O4" s="34"/>
      <c r="P4" s="1"/>
    </row>
    <row r="5" spans="2:19" s="10" customFormat="1" ht="3" customHeight="1" x14ac:dyDescent="0.25">
      <c r="B5" s="7"/>
      <c r="C5" s="8"/>
      <c r="D5" s="8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9"/>
    </row>
    <row r="6" spans="2:19" ht="50.1" customHeight="1" x14ac:dyDescent="0.25">
      <c r="B6" s="3"/>
      <c r="C6" s="11" t="s">
        <v>10</v>
      </c>
      <c r="D6" s="26"/>
      <c r="E6" s="37"/>
      <c r="F6" s="57" t="str">
        <f>IF(W47=1," ",IF(W47&gt;5,"Detailed design to be submitted","Option 1"))</f>
        <v xml:space="preserve"> </v>
      </c>
      <c r="G6" s="55" t="str">
        <f>IF(W47=1," ","10% of the total electrical load of the building (excluding electrical loads for fire extinguishing system, air conditioning units and air conditioning system pumps):")</f>
        <v xml:space="preserve"> </v>
      </c>
      <c r="H6" s="55"/>
      <c r="I6" s="55"/>
      <c r="J6" s="55"/>
      <c r="K6" s="55"/>
      <c r="L6" s="39" t="str">
        <f>IF(W47=1," ",IF($Q$6=0," ",IF(Q8&lt;20,20,Q8)))</f>
        <v xml:space="preserve"> </v>
      </c>
      <c r="M6" s="38" t="s">
        <v>17</v>
      </c>
      <c r="N6" s="38"/>
      <c r="O6" s="36"/>
      <c r="P6" s="1"/>
      <c r="Q6" s="49">
        <f>+D6+D8+D10+D12+D14</f>
        <v>0</v>
      </c>
    </row>
    <row r="7" spans="2:19" s="10" customFormat="1" ht="3" customHeight="1" x14ac:dyDescent="0.25">
      <c r="B7" s="7"/>
      <c r="C7" s="8"/>
      <c r="D7" s="8"/>
      <c r="E7" s="33"/>
      <c r="F7" s="57"/>
      <c r="G7" s="33"/>
      <c r="H7" s="33"/>
      <c r="I7" s="33"/>
      <c r="J7" s="33"/>
      <c r="K7" s="33"/>
      <c r="L7" s="33"/>
      <c r="M7" s="33"/>
      <c r="N7" s="33"/>
      <c r="O7" s="33"/>
      <c r="P7" s="9"/>
      <c r="Q7" s="2"/>
      <c r="R7" s="2"/>
      <c r="S7" s="2"/>
    </row>
    <row r="8" spans="2:19" ht="50.1" customHeight="1" x14ac:dyDescent="0.25">
      <c r="B8" s="3"/>
      <c r="C8" s="12" t="s">
        <v>12</v>
      </c>
      <c r="D8" s="26"/>
      <c r="E8" s="37"/>
      <c r="F8" s="57"/>
      <c r="G8" s="55" t="str">
        <f>IF(W47=1," ",IF(W47&gt;5,"Detailed Design to be submitted","Total Number of Panels:"))</f>
        <v xml:space="preserve"> </v>
      </c>
      <c r="H8" s="55"/>
      <c r="I8" s="50" t="str">
        <f>IF(W47=1," ",IF(W47&gt;5," ",IF(L6=" "," ",L6*1000/D18)))</f>
        <v xml:space="preserve"> </v>
      </c>
      <c r="J8" s="56" t="str">
        <f>IF(W47=1," ",IF(W47&gt;5," ","The Panels Area is:"))</f>
        <v xml:space="preserve"> </v>
      </c>
      <c r="K8" s="56"/>
      <c r="L8" s="51" t="str">
        <f>IF(W47=1," ",IF(W47&gt;5," ",IF(L6=" "," ",I8*$Y$54)))</f>
        <v xml:space="preserve"> </v>
      </c>
      <c r="M8" s="38" t="s">
        <v>19</v>
      </c>
      <c r="N8" s="35"/>
      <c r="O8" s="36"/>
      <c r="P8" s="1"/>
      <c r="Q8" s="2">
        <f>0.1*(D6-D8-D10-D12)</f>
        <v>0</v>
      </c>
    </row>
    <row r="9" spans="2:19" s="10" customFormat="1" ht="3" customHeight="1" x14ac:dyDescent="0.25">
      <c r="B9" s="7"/>
      <c r="C9" s="8"/>
      <c r="D9" s="8"/>
      <c r="E9" s="33"/>
      <c r="F9" s="45"/>
      <c r="G9" s="33"/>
      <c r="H9" s="33"/>
      <c r="I9" s="33"/>
      <c r="J9" s="33"/>
      <c r="K9" s="33"/>
      <c r="L9" s="33"/>
      <c r="M9" s="33"/>
      <c r="N9" s="33"/>
      <c r="O9" s="33"/>
      <c r="P9" s="9"/>
      <c r="Q9" s="2"/>
      <c r="R9" s="2"/>
      <c r="S9" s="2"/>
    </row>
    <row r="10" spans="2:19" ht="50.1" customHeight="1" x14ac:dyDescent="0.25">
      <c r="B10" s="3"/>
      <c r="C10" s="12" t="s">
        <v>11</v>
      </c>
      <c r="D10" s="26"/>
      <c r="E10" s="37"/>
      <c r="F10" s="61" t="str">
        <f>IF(W47=1," ",IF(W47&gt;5," ","Only incase no sufficient space is available, Option 2 is accepted"))</f>
        <v xml:space="preserve"> </v>
      </c>
      <c r="G10" s="61"/>
      <c r="H10" s="61"/>
      <c r="I10" s="61"/>
      <c r="J10" s="61"/>
      <c r="K10" s="61"/>
      <c r="L10" s="61"/>
      <c r="M10" s="61"/>
      <c r="N10" s="35"/>
      <c r="O10" s="36"/>
      <c r="P10" s="1"/>
      <c r="Q10" s="2">
        <f>0.3*D14</f>
        <v>0</v>
      </c>
    </row>
    <row r="11" spans="2:19" s="10" customFormat="1" ht="3" customHeight="1" x14ac:dyDescent="0.25">
      <c r="B11" s="7"/>
      <c r="C11" s="8"/>
      <c r="D11" s="8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9"/>
      <c r="Q11" s="2">
        <f>+D11*E11</f>
        <v>0</v>
      </c>
      <c r="R11" s="2">
        <f>+F11*K11</f>
        <v>0</v>
      </c>
      <c r="S11" s="2">
        <f>+L11*O11</f>
        <v>0</v>
      </c>
    </row>
    <row r="12" spans="2:19" ht="50.1" customHeight="1" x14ac:dyDescent="0.25">
      <c r="B12" s="3"/>
      <c r="C12" s="12" t="s">
        <v>13</v>
      </c>
      <c r="D12" s="26">
        <v>0</v>
      </c>
      <c r="E12" s="37"/>
      <c r="F12" s="58" t="str">
        <f>IF(W47=1," ",IF(W47&lt;6,"Option 2"," "))</f>
        <v xml:space="preserve"> </v>
      </c>
      <c r="G12" s="55" t="str">
        <f>IF(W47=1," ",IF(W47&gt;5," ","30% of the lighting load of the common areas:"))</f>
        <v xml:space="preserve"> </v>
      </c>
      <c r="H12" s="55"/>
      <c r="I12" s="55"/>
      <c r="J12" s="55"/>
      <c r="K12" s="55"/>
      <c r="L12" s="39" t="str">
        <f>IF(W47=1," ",IF(W47&gt;5," ",IF($Q$6=0," ",IF(Q10&lt;20,20,Q10))))</f>
        <v xml:space="preserve"> </v>
      </c>
      <c r="M12" s="38" t="s">
        <v>17</v>
      </c>
      <c r="N12" s="38"/>
      <c r="O12" s="36"/>
      <c r="P12" s="1"/>
      <c r="Q12" s="2">
        <f>+D12*E12</f>
        <v>0</v>
      </c>
      <c r="S12" s="2" t="e">
        <f>+L12*O12</f>
        <v>#VALUE!</v>
      </c>
    </row>
    <row r="13" spans="2:19" s="10" customFormat="1" ht="3" customHeight="1" x14ac:dyDescent="0.25">
      <c r="B13" s="7"/>
      <c r="C13" s="8"/>
      <c r="D13" s="8"/>
      <c r="E13" s="33"/>
      <c r="F13" s="58"/>
      <c r="G13" s="33"/>
      <c r="H13" s="33"/>
      <c r="I13" s="33"/>
      <c r="J13" s="33"/>
      <c r="K13" s="33"/>
      <c r="L13" s="33"/>
      <c r="M13" s="33"/>
      <c r="N13" s="33"/>
      <c r="O13" s="33"/>
      <c r="P13" s="9"/>
      <c r="Q13" s="2">
        <f>+D13*E13</f>
        <v>0</v>
      </c>
      <c r="R13" s="2">
        <f>+F13*K13</f>
        <v>0</v>
      </c>
      <c r="S13" s="2">
        <f>+L13*O13</f>
        <v>0</v>
      </c>
    </row>
    <row r="14" spans="2:19" ht="50.1" customHeight="1" x14ac:dyDescent="0.25">
      <c r="B14" s="3"/>
      <c r="C14" s="13" t="s">
        <v>14</v>
      </c>
      <c r="D14" s="27"/>
      <c r="E14" s="37"/>
      <c r="F14" s="58"/>
      <c r="G14" s="56" t="str">
        <f>IF(W47=1," ",IF(W47&gt;5," ","Total Number of Panels:"))</f>
        <v xml:space="preserve"> </v>
      </c>
      <c r="H14" s="56"/>
      <c r="I14" s="50" t="str">
        <f>IF(W47=1," ",IF(W47&gt;5," ",IF(L12=" "," ",L12*1000/D18)))</f>
        <v xml:space="preserve"> </v>
      </c>
      <c r="J14" s="56" t="str">
        <f>IF(W47=1," ",IF(W47&gt;5," ","The Panels Area is:"))</f>
        <v xml:space="preserve"> </v>
      </c>
      <c r="K14" s="56"/>
      <c r="L14" s="51" t="str">
        <f>IF(W47=1," ",IF(W47&gt;5," ",IF(L12=" "," ",I14*$Y$54)))</f>
        <v xml:space="preserve"> </v>
      </c>
      <c r="M14" s="35" t="s">
        <v>19</v>
      </c>
      <c r="N14" s="35"/>
      <c r="O14" s="36"/>
      <c r="P14" s="1"/>
      <c r="Q14" s="2">
        <f>+D14*E14</f>
        <v>0</v>
      </c>
      <c r="R14" s="2">
        <f>+F14*K14</f>
        <v>0</v>
      </c>
      <c r="S14" s="2" t="e">
        <f>+L14*O14</f>
        <v>#VALUE!</v>
      </c>
    </row>
    <row r="15" spans="2:19" s="10" customFormat="1" ht="3" customHeight="1" x14ac:dyDescent="0.25">
      <c r="B15" s="7"/>
      <c r="C15" s="33"/>
      <c r="D15" s="33"/>
      <c r="E15" s="33"/>
      <c r="F15" s="45"/>
      <c r="G15" s="33"/>
      <c r="H15" s="33"/>
      <c r="I15" s="33"/>
      <c r="J15" s="33"/>
      <c r="K15" s="33"/>
      <c r="L15" s="33"/>
      <c r="M15" s="33"/>
      <c r="N15" s="33"/>
      <c r="O15" s="33"/>
      <c r="P15" s="9"/>
      <c r="Q15" s="2">
        <f>+D15*E15</f>
        <v>0</v>
      </c>
      <c r="R15" s="2">
        <f>+F15*K15</f>
        <v>0</v>
      </c>
      <c r="S15" s="2">
        <f>+L15*O15</f>
        <v>0</v>
      </c>
    </row>
    <row r="16" spans="2:19" s="10" customFormat="1" ht="39" customHeight="1" x14ac:dyDescent="0.25">
      <c r="B16" s="7"/>
      <c r="C16" s="41" t="s">
        <v>18</v>
      </c>
      <c r="D16" s="42"/>
      <c r="E16" s="33"/>
      <c r="F16" s="45"/>
      <c r="G16" s="33"/>
      <c r="H16" s="33"/>
      <c r="I16" s="33"/>
      <c r="J16" s="33"/>
      <c r="K16" s="33"/>
      <c r="L16" s="33"/>
      <c r="M16" s="33"/>
      <c r="N16" s="33"/>
      <c r="O16" s="33"/>
      <c r="P16" s="9"/>
      <c r="Q16" s="2"/>
      <c r="R16" s="2"/>
      <c r="S16" s="2"/>
    </row>
    <row r="17" spans="2:19" s="10" customFormat="1" ht="3" customHeight="1" x14ac:dyDescent="0.25">
      <c r="B17" s="7"/>
      <c r="C17" s="33"/>
      <c r="D17" s="33"/>
      <c r="E17" s="33"/>
      <c r="F17" s="45"/>
      <c r="G17" s="33"/>
      <c r="H17" s="33"/>
      <c r="I17" s="33"/>
      <c r="J17" s="33"/>
      <c r="K17" s="33"/>
      <c r="L17" s="33"/>
      <c r="M17" s="33"/>
      <c r="N17" s="33"/>
      <c r="O17" s="33"/>
      <c r="P17" s="9"/>
      <c r="Q17" s="2"/>
      <c r="R17" s="2"/>
      <c r="S17" s="2"/>
    </row>
    <row r="18" spans="2:19" s="10" customFormat="1" ht="39" customHeight="1" x14ac:dyDescent="0.25">
      <c r="B18" s="7"/>
      <c r="C18" s="43" t="str">
        <f>IF(W47=1," ",IF(W47=2,"Range 200-365Wp,the Selection is:",IF(W47=3,"Range 300-425Wp,the Selection  is:",IF(W47=4,"Range 200-365Wp,the Selection  is:",IF(W47=5,"Range 300-425Wp,the Selection  is:",IF(W47&gt;5,"Detailed Calculation to be added"))))))</f>
        <v xml:space="preserve"> </v>
      </c>
      <c r="D18" s="5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9"/>
      <c r="Q18" s="2"/>
      <c r="R18" s="2"/>
      <c r="S18" s="2"/>
    </row>
    <row r="19" spans="2:19" s="10" customFormat="1" ht="15" customHeight="1" x14ac:dyDescent="0.25">
      <c r="B19" s="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9"/>
      <c r="Q19" s="2"/>
      <c r="R19" s="2"/>
      <c r="S19" s="2"/>
    </row>
    <row r="20" spans="2:19" s="10" customFormat="1" ht="15" hidden="1" customHeight="1" x14ac:dyDescent="0.25">
      <c r="B20" s="7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9"/>
      <c r="Q20" s="2"/>
      <c r="R20" s="2"/>
      <c r="S20" s="2"/>
    </row>
    <row r="21" spans="2:19" s="10" customFormat="1" ht="15" hidden="1" customHeight="1" x14ac:dyDescent="0.25">
      <c r="B21" s="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9"/>
      <c r="Q21" s="2"/>
      <c r="R21" s="2"/>
      <c r="S21" s="2"/>
    </row>
    <row r="22" spans="2:19" s="10" customFormat="1" ht="15" hidden="1" customHeight="1" x14ac:dyDescent="0.25">
      <c r="B22" s="7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9"/>
      <c r="Q22" s="2"/>
      <c r="R22" s="2"/>
      <c r="S22" s="2"/>
    </row>
    <row r="23" spans="2:19" s="10" customFormat="1" ht="15" hidden="1" customHeight="1" x14ac:dyDescent="0.25">
      <c r="B23" s="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9"/>
      <c r="Q23" s="2"/>
      <c r="R23" s="2"/>
      <c r="S23" s="2"/>
    </row>
    <row r="24" spans="2:19" s="10" customFormat="1" ht="15" hidden="1" customHeight="1" x14ac:dyDescent="0.25">
      <c r="B24" s="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9"/>
      <c r="Q24" s="2"/>
      <c r="R24" s="2"/>
      <c r="S24" s="2"/>
    </row>
    <row r="25" spans="2:19" s="10" customFormat="1" ht="15" hidden="1" customHeight="1" x14ac:dyDescent="0.25">
      <c r="B25" s="7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9"/>
      <c r="Q25" s="2"/>
      <c r="R25" s="2"/>
      <c r="S25" s="2"/>
    </row>
    <row r="26" spans="2:19" s="10" customFormat="1" ht="15" hidden="1" customHeight="1" x14ac:dyDescent="0.25">
      <c r="B26" s="7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9"/>
      <c r="Q26" s="2"/>
      <c r="R26" s="2"/>
      <c r="S26" s="2"/>
    </row>
    <row r="27" spans="2:19" s="10" customFormat="1" ht="15" customHeight="1" x14ac:dyDescent="0.25">
      <c r="B27" s="3"/>
      <c r="C27" s="4"/>
      <c r="D27" s="5"/>
      <c r="E27" s="6"/>
      <c r="F27" s="5"/>
      <c r="G27" s="5"/>
      <c r="H27" s="5"/>
      <c r="I27" s="5"/>
      <c r="J27" s="5"/>
      <c r="K27" s="6"/>
      <c r="L27" s="5"/>
      <c r="M27" s="5"/>
      <c r="N27" s="5"/>
      <c r="O27" s="6"/>
      <c r="P27" s="9"/>
      <c r="Q27" s="2"/>
      <c r="R27" s="2"/>
      <c r="S27" s="2"/>
    </row>
    <row r="28" spans="2:19" s="10" customFormat="1" ht="15" customHeight="1" x14ac:dyDescent="0.25">
      <c r="B28" s="3"/>
      <c r="C28" s="76" t="s">
        <v>3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8"/>
      <c r="O28" s="46"/>
      <c r="P28" s="9"/>
      <c r="Q28" s="2"/>
      <c r="R28" s="2"/>
      <c r="S28" s="2"/>
    </row>
    <row r="29" spans="2:19" s="10" customFormat="1" ht="15" customHeight="1" x14ac:dyDescent="0.25">
      <c r="B29" s="3"/>
      <c r="C29" s="79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1"/>
      <c r="O29" s="46"/>
      <c r="P29" s="9"/>
      <c r="Q29" s="2"/>
      <c r="R29" s="2"/>
      <c r="S29" s="2"/>
    </row>
    <row r="30" spans="2:19" s="10" customFormat="1" ht="15" customHeight="1" x14ac:dyDescent="0.25">
      <c r="B30" s="3"/>
      <c r="C30" s="82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4"/>
      <c r="O30" s="46"/>
      <c r="P30" s="9"/>
      <c r="Q30" s="2"/>
      <c r="R30" s="2"/>
      <c r="S30" s="2"/>
    </row>
    <row r="31" spans="2:19" s="10" customFormat="1" ht="15" customHeight="1" x14ac:dyDescent="0.25">
      <c r="B31" s="28"/>
      <c r="C31" s="62" t="s">
        <v>20</v>
      </c>
      <c r="D31" s="63"/>
      <c r="E31" s="63"/>
      <c r="F31" s="64"/>
      <c r="G31" s="74" t="s">
        <v>4</v>
      </c>
      <c r="H31" s="74"/>
      <c r="I31" s="74"/>
      <c r="J31" s="75"/>
      <c r="K31" s="85" t="s">
        <v>5</v>
      </c>
      <c r="L31" s="74"/>
      <c r="M31" s="74"/>
      <c r="N31" s="75"/>
      <c r="O31" s="47"/>
      <c r="P31" s="9"/>
      <c r="Q31" s="2"/>
      <c r="R31" s="2"/>
      <c r="S31" s="2"/>
    </row>
    <row r="32" spans="2:19" s="10" customFormat="1" ht="15" customHeight="1" x14ac:dyDescent="0.25">
      <c r="B32" s="3"/>
      <c r="C32" s="65"/>
      <c r="D32" s="66"/>
      <c r="E32" s="66"/>
      <c r="F32" s="67"/>
      <c r="G32" s="66"/>
      <c r="H32" s="66"/>
      <c r="I32" s="66"/>
      <c r="J32" s="67"/>
      <c r="K32" s="65"/>
      <c r="L32" s="66"/>
      <c r="M32" s="66"/>
      <c r="N32" s="67"/>
      <c r="O32" s="48"/>
      <c r="P32" s="9"/>
      <c r="Q32" s="2"/>
      <c r="R32" s="2"/>
      <c r="S32" s="2"/>
    </row>
    <row r="33" spans="2:25" s="10" customFormat="1" ht="15" customHeight="1" x14ac:dyDescent="0.25">
      <c r="B33" s="3"/>
      <c r="C33" s="68"/>
      <c r="D33" s="69"/>
      <c r="E33" s="69"/>
      <c r="F33" s="70"/>
      <c r="G33" s="69"/>
      <c r="H33" s="69"/>
      <c r="I33" s="69"/>
      <c r="J33" s="70"/>
      <c r="K33" s="68"/>
      <c r="L33" s="69"/>
      <c r="M33" s="69"/>
      <c r="N33" s="70"/>
      <c r="O33" s="48"/>
      <c r="P33" s="9"/>
      <c r="Q33" s="2"/>
      <c r="R33" s="2"/>
      <c r="S33" s="2"/>
    </row>
    <row r="34" spans="2:25" s="10" customFormat="1" ht="15" customHeight="1" x14ac:dyDescent="0.25">
      <c r="B34" s="3"/>
      <c r="C34" s="71"/>
      <c r="D34" s="72"/>
      <c r="E34" s="72"/>
      <c r="F34" s="73"/>
      <c r="G34" s="72"/>
      <c r="H34" s="72"/>
      <c r="I34" s="72"/>
      <c r="J34" s="73"/>
      <c r="K34" s="71"/>
      <c r="L34" s="72"/>
      <c r="M34" s="72"/>
      <c r="N34" s="73"/>
      <c r="O34" s="48"/>
      <c r="P34" s="9"/>
      <c r="Q34" s="2"/>
      <c r="R34" s="2"/>
      <c r="S34" s="2"/>
    </row>
    <row r="35" spans="2:25" s="10" customFormat="1" ht="15" customHeight="1" x14ac:dyDescent="0.25">
      <c r="B35" s="19"/>
      <c r="C35" s="20"/>
      <c r="D35" s="21"/>
      <c r="E35" s="22"/>
      <c r="F35" s="21"/>
      <c r="G35" s="21"/>
      <c r="H35" s="21"/>
      <c r="I35" s="21"/>
      <c r="J35" s="21"/>
      <c r="K35" s="22"/>
      <c r="L35" s="21"/>
      <c r="M35" s="21"/>
      <c r="N35" s="21"/>
      <c r="O35" s="22"/>
      <c r="P35" s="9"/>
      <c r="Q35" s="2"/>
      <c r="R35" s="2"/>
      <c r="S35" s="2"/>
    </row>
    <row r="36" spans="2:25" s="10" customFormat="1" ht="15" customHeight="1" x14ac:dyDescent="0.25">
      <c r="B36" s="2"/>
      <c r="C36" s="23"/>
      <c r="D36" s="24"/>
      <c r="E36" s="25"/>
      <c r="F36" s="24"/>
      <c r="G36" s="24"/>
      <c r="H36" s="24"/>
      <c r="I36" s="24"/>
      <c r="J36" s="24"/>
      <c r="K36" s="25"/>
      <c r="L36" s="24"/>
      <c r="M36" s="24"/>
      <c r="N36" s="24"/>
      <c r="O36" s="25"/>
      <c r="P36" s="9"/>
      <c r="Q36" s="2"/>
      <c r="R36" s="2"/>
      <c r="S36" s="2"/>
    </row>
    <row r="37" spans="2:25" s="10" customFormat="1" ht="15" customHeight="1" x14ac:dyDescent="0.25">
      <c r="B37" s="2"/>
      <c r="C37" s="23"/>
      <c r="D37" s="24"/>
      <c r="E37" s="25"/>
      <c r="F37" s="24"/>
      <c r="G37" s="24"/>
      <c r="H37" s="24"/>
      <c r="I37" s="24"/>
      <c r="J37" s="24"/>
      <c r="K37" s="25"/>
      <c r="L37" s="24"/>
      <c r="M37" s="24"/>
      <c r="N37" s="24"/>
      <c r="O37" s="25"/>
      <c r="P37" s="9"/>
      <c r="Q37" s="2"/>
      <c r="R37" s="2"/>
      <c r="S37" s="2"/>
    </row>
    <row r="38" spans="2:25" s="10" customFormat="1" ht="3" customHeight="1" x14ac:dyDescent="0.25">
      <c r="B38" s="2"/>
      <c r="C38" s="23"/>
      <c r="D38" s="24"/>
      <c r="E38" s="25"/>
      <c r="F38" s="24"/>
      <c r="G38" s="24"/>
      <c r="H38" s="24"/>
      <c r="I38" s="24"/>
      <c r="J38" s="24"/>
      <c r="K38" s="25"/>
      <c r="L38" s="24"/>
      <c r="M38" s="24"/>
      <c r="N38" s="24"/>
      <c r="O38" s="25"/>
      <c r="P38" s="9"/>
      <c r="Q38" s="2"/>
      <c r="R38" s="2"/>
      <c r="S38" s="2"/>
    </row>
    <row r="39" spans="2:25" x14ac:dyDescent="0.25">
      <c r="P39" s="1"/>
    </row>
    <row r="40" spans="2:25" s="14" customFormat="1" ht="21.95" customHeight="1" x14ac:dyDescent="0.25">
      <c r="B40" s="2"/>
      <c r="C40" s="23"/>
      <c r="D40" s="24"/>
      <c r="E40" s="25"/>
      <c r="F40" s="24"/>
      <c r="G40" s="24"/>
      <c r="H40" s="24"/>
      <c r="I40" s="24"/>
      <c r="J40" s="24"/>
      <c r="K40" s="25"/>
      <c r="L40" s="24"/>
      <c r="M40" s="24"/>
      <c r="N40" s="24"/>
      <c r="O40" s="25"/>
      <c r="P40" s="15"/>
    </row>
    <row r="41" spans="2:25" x14ac:dyDescent="0.25">
      <c r="P41" s="1"/>
    </row>
    <row r="42" spans="2:25" s="14" customFormat="1" ht="21.95" customHeight="1" x14ac:dyDescent="0.25">
      <c r="B42" s="2"/>
      <c r="C42" s="23"/>
      <c r="D42" s="24"/>
      <c r="E42" s="25"/>
      <c r="F42" s="24"/>
      <c r="G42" s="24"/>
      <c r="H42" s="24"/>
      <c r="I42" s="24"/>
      <c r="J42" s="24"/>
      <c r="K42" s="25"/>
      <c r="L42" s="24"/>
      <c r="M42" s="24"/>
      <c r="N42" s="24"/>
      <c r="O42" s="25"/>
      <c r="P42" s="15"/>
      <c r="U42" s="32"/>
    </row>
    <row r="43" spans="2:25" x14ac:dyDescent="0.25">
      <c r="P43" s="1"/>
    </row>
    <row r="44" spans="2:25" s="14" customFormat="1" ht="21.95" customHeight="1" x14ac:dyDescent="0.25">
      <c r="B44" s="2"/>
      <c r="C44" s="23"/>
      <c r="D44" s="24"/>
      <c r="E44" s="25"/>
      <c r="F44" s="24"/>
      <c r="G44" s="24"/>
      <c r="H44" s="24"/>
      <c r="I44" s="24"/>
      <c r="J44" s="24"/>
      <c r="K44" s="25"/>
      <c r="L44" s="24"/>
      <c r="M44" s="24"/>
      <c r="N44" s="24"/>
      <c r="O44" s="25"/>
      <c r="P44" s="15"/>
    </row>
    <row r="45" spans="2:25" x14ac:dyDescent="0.25">
      <c r="P45" s="1"/>
    </row>
    <row r="46" spans="2:25" s="14" customFormat="1" ht="21.95" customHeight="1" x14ac:dyDescent="0.25">
      <c r="B46" s="2"/>
      <c r="C46" s="23"/>
      <c r="D46" s="24"/>
      <c r="E46" s="25"/>
      <c r="F46" s="24"/>
      <c r="G46" s="24"/>
      <c r="H46" s="24"/>
      <c r="I46" s="24"/>
      <c r="J46" s="24"/>
      <c r="K46" s="25"/>
      <c r="L46" s="24"/>
      <c r="M46" s="24"/>
      <c r="N46" s="24"/>
      <c r="O46" s="25"/>
      <c r="P46" s="15"/>
    </row>
    <row r="47" spans="2:25" x14ac:dyDescent="0.25">
      <c r="P47" s="1"/>
      <c r="S47" s="2" t="s">
        <v>2</v>
      </c>
      <c r="W47" s="31">
        <v>1</v>
      </c>
      <c r="X47" s="2">
        <v>1</v>
      </c>
    </row>
    <row r="48" spans="2:25" s="14" customFormat="1" ht="21.95" customHeight="1" x14ac:dyDescent="0.25">
      <c r="B48" s="2"/>
      <c r="C48" s="23"/>
      <c r="D48" s="24"/>
      <c r="E48" s="25"/>
      <c r="F48" s="24"/>
      <c r="G48" s="24"/>
      <c r="H48" s="24"/>
      <c r="I48" s="24"/>
      <c r="J48" s="24"/>
      <c r="K48" s="25"/>
      <c r="L48" s="24"/>
      <c r="M48" s="24"/>
      <c r="N48" s="24"/>
      <c r="O48" s="25"/>
      <c r="P48" s="15"/>
      <c r="S48" s="14" t="s">
        <v>6</v>
      </c>
      <c r="X48" s="14">
        <v>2</v>
      </c>
      <c r="Y48" s="14">
        <f>IF(X48=$W$47,1.65,0)</f>
        <v>0</v>
      </c>
    </row>
    <row r="49" spans="2:25" ht="4.5" customHeight="1" x14ac:dyDescent="0.25">
      <c r="P49" s="1"/>
      <c r="S49" s="14" t="s">
        <v>7</v>
      </c>
      <c r="X49" s="2">
        <v>3</v>
      </c>
      <c r="Y49" s="14">
        <f>IF(X49=$W$47,1.98,0)</f>
        <v>0</v>
      </c>
    </row>
    <row r="50" spans="2:25" s="16" customFormat="1" ht="21.95" customHeight="1" x14ac:dyDescent="0.25">
      <c r="B50" s="2"/>
      <c r="C50" s="23"/>
      <c r="D50" s="24"/>
      <c r="E50" s="25"/>
      <c r="F50" s="24"/>
      <c r="G50" s="24"/>
      <c r="H50" s="24"/>
      <c r="I50" s="24"/>
      <c r="J50" s="24"/>
      <c r="K50" s="25"/>
      <c r="L50" s="24"/>
      <c r="M50" s="24"/>
      <c r="N50" s="24"/>
      <c r="O50" s="25"/>
      <c r="P50" s="17"/>
      <c r="S50" s="18" t="s">
        <v>8</v>
      </c>
      <c r="X50" s="16">
        <v>4</v>
      </c>
      <c r="Y50" s="14">
        <f t="shared" ref="Y50" si="0">IF(X50=$W$47,1.65,0)</f>
        <v>0</v>
      </c>
    </row>
    <row r="51" spans="2:25" ht="15.75" x14ac:dyDescent="0.25">
      <c r="P51" s="1"/>
      <c r="S51" s="14" t="s">
        <v>9</v>
      </c>
      <c r="X51" s="2">
        <v>5</v>
      </c>
      <c r="Y51" s="14">
        <f>IF(X51=$W$47,1.98,0)</f>
        <v>0</v>
      </c>
    </row>
    <row r="52" spans="2:25" ht="15.75" x14ac:dyDescent="0.25">
      <c r="P52" s="1"/>
      <c r="S52" s="14" t="s">
        <v>0</v>
      </c>
      <c r="X52" s="2">
        <v>6</v>
      </c>
    </row>
    <row r="53" spans="2:25" ht="15.75" x14ac:dyDescent="0.25">
      <c r="P53" s="1"/>
      <c r="S53" s="14" t="s">
        <v>1</v>
      </c>
      <c r="X53" s="2">
        <v>7</v>
      </c>
    </row>
    <row r="54" spans="2:25" x14ac:dyDescent="0.25">
      <c r="P54" s="1"/>
      <c r="Y54" s="2">
        <f>SUM(Y48:Y53)</f>
        <v>0</v>
      </c>
    </row>
    <row r="55" spans="2:25" x14ac:dyDescent="0.25">
      <c r="P55" s="1"/>
    </row>
    <row r="56" spans="2:25" x14ac:dyDescent="0.25">
      <c r="P56" s="1"/>
    </row>
    <row r="57" spans="2:25" x14ac:dyDescent="0.25">
      <c r="P57" s="1"/>
    </row>
    <row r="58" spans="2:25" x14ac:dyDescent="0.25">
      <c r="P58" s="1"/>
    </row>
    <row r="59" spans="2:25" x14ac:dyDescent="0.25">
      <c r="P59" s="1"/>
    </row>
    <row r="60" spans="2:25" x14ac:dyDescent="0.25">
      <c r="P60" s="1"/>
    </row>
    <row r="61" spans="2:25" x14ac:dyDescent="0.25">
      <c r="P61" s="1"/>
    </row>
    <row r="62" spans="2:25" x14ac:dyDescent="0.25">
      <c r="P62" s="1"/>
    </row>
    <row r="63" spans="2:25" x14ac:dyDescent="0.25">
      <c r="P63" s="1"/>
    </row>
    <row r="64" spans="2:25" x14ac:dyDescent="0.25">
      <c r="P64" s="1"/>
    </row>
    <row r="65" spans="2:16" x14ac:dyDescent="0.25">
      <c r="P65" s="1"/>
    </row>
    <row r="66" spans="2:16" s="30" customFormat="1" ht="15.75" x14ac:dyDescent="0.25">
      <c r="B66" s="2"/>
      <c r="C66" s="23"/>
      <c r="D66" s="24"/>
      <c r="E66" s="25"/>
      <c r="F66" s="24"/>
      <c r="G66" s="24"/>
      <c r="H66" s="24"/>
      <c r="I66" s="24"/>
      <c r="J66" s="24"/>
      <c r="K66" s="25"/>
      <c r="L66" s="24"/>
      <c r="M66" s="24"/>
      <c r="N66" s="24"/>
      <c r="O66" s="25"/>
      <c r="P66" s="29"/>
    </row>
    <row r="67" spans="2:16" x14ac:dyDescent="0.25">
      <c r="P67" s="1"/>
    </row>
    <row r="68" spans="2:16" x14ac:dyDescent="0.25">
      <c r="P68" s="1"/>
    </row>
    <row r="69" spans="2:16" ht="41.25" customHeight="1" x14ac:dyDescent="0.25">
      <c r="P69" s="1"/>
    </row>
    <row r="70" spans="2:16" ht="3.95" customHeight="1" x14ac:dyDescent="0.25">
      <c r="P70" s="1"/>
    </row>
  </sheetData>
  <sheetProtection algorithmName="SHA-512" hashValue="Pd4Ljuhb8gL8CmLD0EKILx+IRKSxF4rZf+7/g804xAgUGEl3dnUDPp4FtOiXN1XxrklggLWzXdU5BL5EJKuseQ==" saltValue="rAD5FidX/FdDLSAS8EKq9A==" spinCount="100000" sheet="1" objects="1" scenarios="1"/>
  <mergeCells count="19">
    <mergeCell ref="C31:F31"/>
    <mergeCell ref="C32:F34"/>
    <mergeCell ref="G31:J31"/>
    <mergeCell ref="G32:J34"/>
    <mergeCell ref="C28:N30"/>
    <mergeCell ref="K31:N31"/>
    <mergeCell ref="K32:N34"/>
    <mergeCell ref="L3:O3"/>
    <mergeCell ref="C3:C4"/>
    <mergeCell ref="G8:H8"/>
    <mergeCell ref="J8:K8"/>
    <mergeCell ref="G12:K12"/>
    <mergeCell ref="F6:F8"/>
    <mergeCell ref="F12:F14"/>
    <mergeCell ref="G14:H14"/>
    <mergeCell ref="J14:K14"/>
    <mergeCell ref="D3:K3"/>
    <mergeCell ref="G6:K6"/>
    <mergeCell ref="F10:M10"/>
  </mergeCells>
  <conditionalFormatting sqref="F6:F8">
    <cfRule type="containsText" dxfId="6" priority="10" operator="containsText" text="Option 1">
      <formula>NOT(ISERROR(SEARCH("Option 1",F6)))</formula>
    </cfRule>
    <cfRule type="containsText" dxfId="5" priority="7" operator="containsText" text="Detailed design to be submitted">
      <formula>NOT(ISERROR(SEARCH("Detailed design to be submitted",F6)))</formula>
    </cfRule>
  </conditionalFormatting>
  <conditionalFormatting sqref="F12:F14">
    <cfRule type="containsText" dxfId="4" priority="9" operator="containsText" text="Option 2">
      <formula>NOT(ISERROR(SEARCH("Option 2",F12)))</formula>
    </cfRule>
  </conditionalFormatting>
  <conditionalFormatting sqref="M6">
    <cfRule type="expression" dxfId="3" priority="6">
      <formula>W47&lt;2</formula>
    </cfRule>
  </conditionalFormatting>
  <conditionalFormatting sqref="M8">
    <cfRule type="expression" dxfId="2" priority="4">
      <formula>OR(W47&lt;2, W47&gt;5)</formula>
    </cfRule>
  </conditionalFormatting>
  <conditionalFormatting sqref="M12">
    <cfRule type="expression" dxfId="1" priority="2">
      <formula>OR(W47&lt;2, W47&gt;5)</formula>
    </cfRule>
  </conditionalFormatting>
  <conditionalFormatting sqref="M14">
    <cfRule type="expression" dxfId="0" priority="1">
      <formula>OR(W47&lt;2, W47&gt;5)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&amp;C&amp;"Dubai,Regular"&amp;09&amp;K00C000OPEN DATA / بيانات مفتوحة</oddFooter>
    <evenFooter>&amp;C&amp;"Dubai,Regular"&amp;09&amp;K00C000OPEN DATA / بيانات مفتوحة</evenFooter>
    <firstFooter>&amp;C&amp;"Dubai,Regular"&amp;09&amp;K00C000OPEN DATA / بيانات مفتوحة</firstFooter>
  </headerFooter>
  <rowBreaks count="1" manualBreakCount="1">
    <brk id="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Drop Down 6">
              <controlPr locked="0" defaultSize="0" autoLine="0" autoPict="0">
                <anchor moveWithCells="1">
                  <from>
                    <xdr:col>2</xdr:col>
                    <xdr:colOff>1143000</xdr:colOff>
                    <xdr:row>15</xdr:row>
                    <xdr:rowOff>133350</xdr:rowOff>
                  </from>
                  <to>
                    <xdr:col>3</xdr:col>
                    <xdr:colOff>1123950</xdr:colOff>
                    <xdr:row>15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36ff8d46-c64b-4384-ad15-7c9e58df02c2" origin="userSelected">
  <element uid="7e6fa6e5-505b-4c9b-a63f-dd2ed25c6b69" value=""/>
</sisl>
</file>

<file path=customXml/itemProps1.xml><?xml version="1.0" encoding="utf-8"?>
<ds:datastoreItem xmlns:ds="http://schemas.openxmlformats.org/officeDocument/2006/customXml" ds:itemID="{C59B45C2-D51F-4792-A618-19285FE7C33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demand</vt:lpstr>
      <vt:lpstr>demand!Print_Area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Solar Power Calculator</dc:title>
  <dc:creator/>
  <cp:keywords>OPEN DATA / بيانات مفتوحة</cp:keywords>
  <cp:lastModifiedBy/>
  <dcterms:created xsi:type="dcterms:W3CDTF">2015-06-05T18:17:20Z</dcterms:created>
  <dcterms:modified xsi:type="dcterms:W3CDTF">2022-01-14T06:51:54Z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580eea56-7ab3-4231-b427-0c7ce2fe23e5</vt:lpwstr>
  </property>
  <property fmtid="{D5CDD505-2E9C-101B-9397-08002B2CF9AE}" pid="3" name="bjSaver">
    <vt:lpwstr>h5rZXXDpBYPoRQFD/hQUNqYgIsr4SgiU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policy="36ff8d46-c64b-4384-ad15-7c9e58df02c2" origin="userSelected" xmlns="http://www.boldonj</vt:lpwstr>
  </property>
  <property fmtid="{D5CDD505-2E9C-101B-9397-08002B2CF9AE}" pid="5" name="bjDocumentLabelXML-0">
    <vt:lpwstr>ames.com/2008/01/sie/internal/label"&gt;&lt;element uid="7e6fa6e5-505b-4c9b-a63f-dd2ed25c6b69" value="" /&gt;&lt;/sisl&gt;</vt:lpwstr>
  </property>
  <property fmtid="{D5CDD505-2E9C-101B-9397-08002B2CF9AE}" pid="6" name="bjDocumentSecurityLabel">
    <vt:lpwstr>OPEN DATA / بيانات مفتوحة</vt:lpwstr>
  </property>
  <property fmtid="{D5CDD505-2E9C-101B-9397-08002B2CF9AE}" pid="7" name="bjClsUserRVM">
    <vt:lpwstr>[]</vt:lpwstr>
  </property>
  <property fmtid="{D5CDD505-2E9C-101B-9397-08002B2CF9AE}" pid="8" name="bjCentreFooterLabel-first">
    <vt:lpwstr>&amp;"Dubai,Regular"&amp;09&amp;K00C000OPEN DATA / بيانات مفتوحة</vt:lpwstr>
  </property>
  <property fmtid="{D5CDD505-2E9C-101B-9397-08002B2CF9AE}" pid="9" name="bjCentreFooterLabel-even">
    <vt:lpwstr>&amp;"Dubai,Regular"&amp;09&amp;K00C000OPEN DATA / بيانات مفتوحة</vt:lpwstr>
  </property>
  <property fmtid="{D5CDD505-2E9C-101B-9397-08002B2CF9AE}" pid="10" name="bjCentreFooterLabel">
    <vt:lpwstr>&amp;"Dubai,Regular"&amp;09&amp;K00C000OPEN DATA / بيانات مفتوحة</vt:lpwstr>
  </property>
</Properties>
</file>